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290EAA4D-6CAB-4A5B-8001-2FA1D4F15B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0" i="1"/>
  <c r="O9" i="1"/>
  <c r="O8" i="1"/>
  <c r="O7" i="1"/>
  <c r="O11" i="1"/>
  <c r="AE17" i="1"/>
  <c r="AD17" i="1"/>
  <c r="AC17" i="1"/>
  <c r="AB17" i="1"/>
  <c r="AA17" i="1"/>
  <c r="Z17" i="1"/>
  <c r="Y17" i="1"/>
  <c r="I23" i="1"/>
  <c r="X17" i="1"/>
  <c r="H23" i="1"/>
  <c r="W17" i="1"/>
  <c r="G23" i="1" s="1"/>
  <c r="V17" i="1"/>
  <c r="F23" i="1" s="1"/>
  <c r="U17" i="1"/>
  <c r="E23" i="1"/>
  <c r="T17" i="1"/>
  <c r="I22" i="1"/>
  <c r="O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D18" i="1"/>
  <c r="O23" i="1"/>
  <c r="K23" i="1" l="1"/>
  <c r="L23" i="1"/>
  <c r="M23" i="1"/>
  <c r="O17" i="1"/>
  <c r="O21" i="1" s="1"/>
  <c r="O24" i="1" s="1"/>
  <c r="F24" i="1"/>
  <c r="K21" i="1"/>
  <c r="H24" i="1"/>
  <c r="L21" i="1"/>
  <c r="E24" i="1"/>
  <c r="G24" i="1"/>
  <c r="I24" i="1"/>
  <c r="M21" i="1"/>
  <c r="K22" i="1"/>
  <c r="L22" i="1"/>
  <c r="M22" i="1"/>
  <c r="N17" i="1" l="1"/>
  <c r="N21" i="1" s="1"/>
  <c r="K24" i="1"/>
  <c r="N24" i="1"/>
  <c r="M24" i="1"/>
  <c r="L24" i="1"/>
</calcChain>
</file>

<file path=xl/sharedStrings.xml><?xml version="1.0" encoding="utf-8"?>
<sst xmlns="http://schemas.openxmlformats.org/spreadsheetml/2006/main" count="104" uniqueCount="67">
  <si>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</si>
  <si>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</si>
  <si>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</si>
  <si>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</si>
  <si>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</si>
  <si>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</si>
  <si>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</si>
  <si>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</si>
  <si>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</si>
  <si>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</si>
  <si>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</si>
  <si>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</si>
  <si>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</si>
  <si>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</si>
  <si>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</si>
  <si>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</si>
  <si>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</si>
  <si>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</si>
  <si>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</si>
  <si>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</si>
  <si>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</si>
  <si>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</si>
  <si>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</si>
  <si>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</si>
  <si>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</si>
  <si>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</si>
  <si>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</si>
  <si>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</si>
  <si>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</si>
  <si>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</si>
  <si>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</si>
  <si>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</si>
  <si>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</si>
  <si>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</si>
  <si>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</si>
  <si>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</si>
  <si>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8.</t>
  </si>
  <si>
    <t>9.</t>
  </si>
  <si>
    <t>11.</t>
  </si>
  <si>
    <t>10.</t>
  </si>
  <si>
    <t>10.  ottelu</t>
  </si>
  <si>
    <t>YPJ</t>
  </si>
  <si>
    <t>KL - %</t>
  </si>
  <si>
    <t>Johanna Haapa-aho</t>
  </si>
  <si>
    <t>17.05. 2007  YPJ - Virkiä  2-1  (1-3, 2-1, 0-0, 1-0)</t>
  </si>
  <si>
    <t xml:space="preserve">  25 v   0 kk 20 pv</t>
  </si>
  <si>
    <t>13.06. 2007  SiiPe - YPJ  0-1  (6-8, 2-2)</t>
  </si>
  <si>
    <t xml:space="preserve">  25 v   1 kk 17 pv</t>
  </si>
  <si>
    <t>14.06. 2009  YPJ - Turku-Pesis  1-0  (2-2, 4-0)</t>
  </si>
  <si>
    <t>56.  ottelu</t>
  </si>
  <si>
    <t xml:space="preserve">  27 v   1 kk 18 pv</t>
  </si>
  <si>
    <t>Seurat</t>
  </si>
  <si>
    <t>Virkiä = Lapuan Virkiä  (1907), kasvattajaseura</t>
  </si>
  <si>
    <t>27.4.1982   Lapua</t>
  </si>
  <si>
    <t>ykköspesis</t>
  </si>
  <si>
    <t>suomensarja</t>
  </si>
  <si>
    <t>YPJ = Ylihärmän Pesis-Junkkarit  (1996)</t>
  </si>
  <si>
    <t>Virkiä  2</t>
  </si>
  <si>
    <t xml:space="preserve">Lyöty </t>
  </si>
  <si>
    <t xml:space="preserve">Tuotu </t>
  </si>
  <si>
    <t>****</t>
  </si>
  <si>
    <t>3.</t>
  </si>
  <si>
    <t>6.</t>
  </si>
  <si>
    <t>1.</t>
  </si>
  <si>
    <t>4.</t>
  </si>
  <si>
    <t>12.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</si>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</sst>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0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53</v>
      </c>
      <c r="F1" s="5"/>
      <c r="G1" s="2"/>
      <c r="H1" s="3"/>
      <c r="I1" s="5"/>
      <c r="J1" s="5"/>
      <c r="K1" s="5"/>
      <c r="L1" s="5"/>
      <c r="M1" s="6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59">
        <v>2001</v>
      </c>
      <c r="C4" s="59" t="s">
        <v>61</v>
      </c>
      <c r="D4" s="60" t="s">
        <v>41</v>
      </c>
      <c r="E4" s="59"/>
      <c r="F4" s="61" t="s">
        <v>54</v>
      </c>
      <c r="G4" s="64"/>
      <c r="H4" s="63"/>
      <c r="I4" s="59"/>
      <c r="J4" s="59"/>
      <c r="K4" s="59"/>
      <c r="L4" s="59"/>
      <c r="M4" s="59"/>
      <c r="N4" s="62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9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59">
        <v>2002</v>
      </c>
      <c r="C5" s="59" t="s">
        <v>62</v>
      </c>
      <c r="D5" s="60" t="s">
        <v>41</v>
      </c>
      <c r="E5" s="59"/>
      <c r="F5" s="61" t="s">
        <v>54</v>
      </c>
      <c r="G5" s="64"/>
      <c r="H5" s="63"/>
      <c r="I5" s="59"/>
      <c r="J5" s="59"/>
      <c r="K5" s="59"/>
      <c r="L5" s="59"/>
      <c r="M5" s="59"/>
      <c r="N5" s="62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9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 t="s">
        <v>60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9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2007</v>
      </c>
      <c r="C7" s="25" t="s">
        <v>36</v>
      </c>
      <c r="D7" s="26" t="s">
        <v>41</v>
      </c>
      <c r="E7" s="25">
        <v>20</v>
      </c>
      <c r="F7" s="25">
        <v>0</v>
      </c>
      <c r="G7" s="25">
        <v>19</v>
      </c>
      <c r="H7" s="25">
        <v>1</v>
      </c>
      <c r="I7" s="25">
        <v>42</v>
      </c>
      <c r="J7" s="25">
        <v>0</v>
      </c>
      <c r="K7" s="25">
        <v>5</v>
      </c>
      <c r="L7" s="25">
        <v>18</v>
      </c>
      <c r="M7" s="25">
        <v>19</v>
      </c>
      <c r="N7" s="27">
        <v>0.48270000000000002</v>
      </c>
      <c r="O7" s="23">
        <f t="shared" ref="O7:O12" si="0">PRODUCT(I7/N7)</f>
        <v>87.010565568676199</v>
      </c>
      <c r="P7" s="25">
        <v>7</v>
      </c>
      <c r="Q7" s="25">
        <v>0</v>
      </c>
      <c r="R7" s="25">
        <v>2</v>
      </c>
      <c r="S7" s="25">
        <v>0</v>
      </c>
      <c r="T7" s="25">
        <v>7</v>
      </c>
      <c r="U7" s="28"/>
      <c r="V7" s="28"/>
      <c r="W7" s="28"/>
      <c r="X7" s="28"/>
      <c r="Y7" s="28"/>
      <c r="Z7" s="25"/>
      <c r="AA7" s="25"/>
      <c r="AB7" s="29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2008</v>
      </c>
      <c r="C8" s="25" t="s">
        <v>37</v>
      </c>
      <c r="D8" s="26" t="s">
        <v>41</v>
      </c>
      <c r="E8" s="25">
        <v>20</v>
      </c>
      <c r="F8" s="25">
        <v>0</v>
      </c>
      <c r="G8" s="25">
        <v>24</v>
      </c>
      <c r="H8" s="25">
        <v>4</v>
      </c>
      <c r="I8" s="25">
        <v>50</v>
      </c>
      <c r="J8" s="25">
        <v>1</v>
      </c>
      <c r="K8" s="25">
        <v>3</v>
      </c>
      <c r="L8" s="25">
        <v>22</v>
      </c>
      <c r="M8" s="25">
        <v>24</v>
      </c>
      <c r="N8" s="27">
        <v>0.45040000000000002</v>
      </c>
      <c r="O8" s="23">
        <f t="shared" si="0"/>
        <v>111.01243339253996</v>
      </c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9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2009</v>
      </c>
      <c r="C9" s="25" t="s">
        <v>38</v>
      </c>
      <c r="D9" s="26" t="s">
        <v>41</v>
      </c>
      <c r="E9" s="25">
        <v>23</v>
      </c>
      <c r="F9" s="25">
        <v>1</v>
      </c>
      <c r="G9" s="25">
        <v>21</v>
      </c>
      <c r="H9" s="25">
        <v>4</v>
      </c>
      <c r="I9" s="25">
        <v>63</v>
      </c>
      <c r="J9" s="25">
        <v>8</v>
      </c>
      <c r="K9" s="25">
        <v>9</v>
      </c>
      <c r="L9" s="25">
        <v>24</v>
      </c>
      <c r="M9" s="25">
        <v>22</v>
      </c>
      <c r="N9" s="27">
        <v>0.4375</v>
      </c>
      <c r="O9" s="23">
        <f t="shared" si="0"/>
        <v>144</v>
      </c>
      <c r="P9" s="25"/>
      <c r="Q9" s="25"/>
      <c r="R9" s="25"/>
      <c r="S9" s="25"/>
      <c r="T9" s="25"/>
      <c r="U9" s="28">
        <v>10</v>
      </c>
      <c r="V9" s="28">
        <v>0</v>
      </c>
      <c r="W9" s="28">
        <v>2</v>
      </c>
      <c r="X9" s="28">
        <v>1</v>
      </c>
      <c r="Y9" s="28">
        <v>33</v>
      </c>
      <c r="Z9" s="25"/>
      <c r="AA9" s="25"/>
      <c r="AB9" s="29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2010</v>
      </c>
      <c r="C10" s="25" t="s">
        <v>39</v>
      </c>
      <c r="D10" s="26" t="s">
        <v>41</v>
      </c>
      <c r="E10" s="25">
        <v>22</v>
      </c>
      <c r="F10" s="25">
        <v>0</v>
      </c>
      <c r="G10" s="25">
        <v>18</v>
      </c>
      <c r="H10" s="25">
        <v>1</v>
      </c>
      <c r="I10" s="25">
        <v>39</v>
      </c>
      <c r="J10" s="25">
        <v>2</v>
      </c>
      <c r="K10" s="25">
        <v>2</v>
      </c>
      <c r="L10" s="25">
        <v>17</v>
      </c>
      <c r="M10" s="25">
        <v>18</v>
      </c>
      <c r="N10" s="27">
        <v>0.31</v>
      </c>
      <c r="O10" s="23">
        <f t="shared" si="0"/>
        <v>125.80645161290323</v>
      </c>
      <c r="P10" s="25"/>
      <c r="Q10" s="25"/>
      <c r="R10" s="25"/>
      <c r="S10" s="25"/>
      <c r="T10" s="25"/>
      <c r="U10" s="28">
        <v>3</v>
      </c>
      <c r="V10" s="28">
        <v>0</v>
      </c>
      <c r="W10" s="28">
        <v>8</v>
      </c>
      <c r="X10" s="28">
        <v>1</v>
      </c>
      <c r="Y10" s="28">
        <v>14</v>
      </c>
      <c r="Z10" s="25"/>
      <c r="AA10" s="25"/>
      <c r="AB10" s="29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2011</v>
      </c>
      <c r="C11" s="25" t="s">
        <v>36</v>
      </c>
      <c r="D11" s="26" t="s">
        <v>41</v>
      </c>
      <c r="E11" s="25">
        <v>21</v>
      </c>
      <c r="F11" s="25">
        <v>1</v>
      </c>
      <c r="G11" s="25">
        <v>10</v>
      </c>
      <c r="H11" s="25">
        <v>5</v>
      </c>
      <c r="I11" s="25">
        <v>73</v>
      </c>
      <c r="J11" s="25">
        <v>1</v>
      </c>
      <c r="K11" s="25">
        <v>2</v>
      </c>
      <c r="L11" s="25">
        <v>59</v>
      </c>
      <c r="M11" s="25">
        <v>11</v>
      </c>
      <c r="N11" s="27">
        <v>0.56999999999999995</v>
      </c>
      <c r="O11" s="23">
        <f t="shared" si="0"/>
        <v>128.07017543859649</v>
      </c>
      <c r="P11" s="25">
        <v>3</v>
      </c>
      <c r="Q11" s="25">
        <v>0</v>
      </c>
      <c r="R11" s="25">
        <v>0</v>
      </c>
      <c r="S11" s="25">
        <v>0</v>
      </c>
      <c r="T11" s="25">
        <v>6</v>
      </c>
      <c r="U11" s="28"/>
      <c r="V11" s="28"/>
      <c r="W11" s="28"/>
      <c r="X11" s="28"/>
      <c r="Y11" s="28"/>
      <c r="Z11" s="25"/>
      <c r="AA11" s="25"/>
      <c r="AB11" s="29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2012</v>
      </c>
      <c r="C12" s="25" t="s">
        <v>36</v>
      </c>
      <c r="D12" s="26" t="s">
        <v>41</v>
      </c>
      <c r="E12" s="25">
        <v>21</v>
      </c>
      <c r="F12" s="25">
        <v>0</v>
      </c>
      <c r="G12" s="25">
        <v>13</v>
      </c>
      <c r="H12" s="25">
        <v>5</v>
      </c>
      <c r="I12" s="25">
        <v>60</v>
      </c>
      <c r="J12" s="25">
        <v>4</v>
      </c>
      <c r="K12" s="25">
        <v>9</v>
      </c>
      <c r="L12" s="25">
        <v>34</v>
      </c>
      <c r="M12" s="25">
        <v>13</v>
      </c>
      <c r="N12" s="27">
        <v>0.45500000000000002</v>
      </c>
      <c r="O12" s="23">
        <f t="shared" si="0"/>
        <v>131.86813186813185</v>
      </c>
      <c r="P12" s="25">
        <v>3</v>
      </c>
      <c r="Q12" s="25">
        <v>0</v>
      </c>
      <c r="R12" s="25">
        <v>0</v>
      </c>
      <c r="S12" s="25">
        <v>0</v>
      </c>
      <c r="T12" s="25">
        <v>5</v>
      </c>
      <c r="U12" s="28"/>
      <c r="V12" s="28"/>
      <c r="W12" s="28"/>
      <c r="X12" s="28"/>
      <c r="Y12" s="28"/>
      <c r="Z12" s="25"/>
      <c r="AA12" s="25"/>
      <c r="AB12" s="29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s="8" customFormat="1" ht="15" customHeight="1" x14ac:dyDescent="0.2">
      <c r="A13" s="1"/>
      <c r="B13" s="65">
        <v>2013</v>
      </c>
      <c r="C13" s="65" t="s">
        <v>63</v>
      </c>
      <c r="D13" s="66" t="s">
        <v>41</v>
      </c>
      <c r="E13" s="65"/>
      <c r="F13" s="67" t="s">
        <v>55</v>
      </c>
      <c r="G13" s="65"/>
      <c r="H13" s="65"/>
      <c r="I13" s="65"/>
      <c r="J13" s="65"/>
      <c r="K13" s="65"/>
      <c r="L13" s="65"/>
      <c r="M13" s="65"/>
      <c r="N13" s="68"/>
      <c r="O13" s="69"/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s="8" customFormat="1" ht="15" customHeight="1" x14ac:dyDescent="0.2">
      <c r="A14" s="1"/>
      <c r="B14" s="65">
        <v>2014</v>
      </c>
      <c r="C14" s="65" t="s">
        <v>64</v>
      </c>
      <c r="D14" s="66" t="s">
        <v>41</v>
      </c>
      <c r="E14" s="65"/>
      <c r="F14" s="67" t="s">
        <v>55</v>
      </c>
      <c r="G14" s="65"/>
      <c r="H14" s="65"/>
      <c r="I14" s="65"/>
      <c r="J14" s="65"/>
      <c r="K14" s="65"/>
      <c r="L14" s="65"/>
      <c r="M14" s="65"/>
      <c r="N14" s="68"/>
      <c r="O14" s="69"/>
      <c r="P14" s="25"/>
      <c r="Q14" s="25"/>
      <c r="R14" s="25"/>
      <c r="S14" s="25"/>
      <c r="T14" s="25"/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59">
        <v>2015</v>
      </c>
      <c r="C15" s="59" t="s">
        <v>65</v>
      </c>
      <c r="D15" s="60" t="s">
        <v>41</v>
      </c>
      <c r="E15" s="59"/>
      <c r="F15" s="61" t="s">
        <v>54</v>
      </c>
      <c r="G15" s="64"/>
      <c r="H15" s="63"/>
      <c r="I15" s="59"/>
      <c r="J15" s="59"/>
      <c r="K15" s="59"/>
      <c r="L15" s="59"/>
      <c r="M15" s="59"/>
      <c r="N15" s="62"/>
      <c r="O15" s="23"/>
      <c r="P15" s="25"/>
      <c r="Q15" s="25"/>
      <c r="R15" s="25"/>
      <c r="S15" s="25"/>
      <c r="T15" s="25"/>
      <c r="U15" s="28"/>
      <c r="V15" s="28"/>
      <c r="W15" s="28"/>
      <c r="X15" s="28"/>
      <c r="Y15" s="28"/>
      <c r="Z15" s="25"/>
      <c r="AA15" s="25"/>
      <c r="AB15" s="29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s="8" customFormat="1" ht="15" customHeight="1" x14ac:dyDescent="0.2">
      <c r="A16" s="1"/>
      <c r="B16" s="65">
        <v>2016</v>
      </c>
      <c r="C16" s="65" t="s">
        <v>66</v>
      </c>
      <c r="D16" s="66" t="s">
        <v>57</v>
      </c>
      <c r="E16" s="65"/>
      <c r="F16" s="67" t="s">
        <v>55</v>
      </c>
      <c r="G16" s="65"/>
      <c r="H16" s="65"/>
      <c r="I16" s="65"/>
      <c r="J16" s="65"/>
      <c r="K16" s="65"/>
      <c r="L16" s="65"/>
      <c r="M16" s="65"/>
      <c r="N16" s="68"/>
      <c r="O16" s="69"/>
      <c r="P16" s="25"/>
      <c r="Q16" s="25"/>
      <c r="R16" s="25"/>
      <c r="S16" s="25"/>
      <c r="T16" s="25"/>
      <c r="U16" s="28"/>
      <c r="V16" s="28"/>
      <c r="W16" s="28"/>
      <c r="X16" s="28"/>
      <c r="Y16" s="28"/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5" t="s">
        <v>9</v>
      </c>
      <c r="C17" s="16"/>
      <c r="D17" s="14"/>
      <c r="E17" s="17">
        <f>SUM(E4:E12)</f>
        <v>127</v>
      </c>
      <c r="F17" s="17">
        <f>SUM(F4:F12)</f>
        <v>2</v>
      </c>
      <c r="G17" s="17">
        <f>SUM(G4:G12)</f>
        <v>105</v>
      </c>
      <c r="H17" s="17">
        <f>SUM(H4:H12)</f>
        <v>20</v>
      </c>
      <c r="I17" s="17">
        <f>SUM(I4:I12)</f>
        <v>327</v>
      </c>
      <c r="J17" s="17">
        <f>SUM(J4:J12)</f>
        <v>16</v>
      </c>
      <c r="K17" s="17">
        <f>SUM(K4:K12)</f>
        <v>30</v>
      </c>
      <c r="L17" s="17">
        <f>SUM(L4:L12)</f>
        <v>174</v>
      </c>
      <c r="M17" s="17">
        <f>SUM(M4:M12)</f>
        <v>107</v>
      </c>
      <c r="N17" s="30">
        <f>PRODUCT(I17/O17)</f>
        <v>0.44931916323440285</v>
      </c>
      <c r="O17" s="70">
        <f>SUM(O4:O12)</f>
        <v>727.76775788084774</v>
      </c>
      <c r="P17" s="17">
        <f t="shared" ref="P17:AE17" si="1">SUM(P4:P12)</f>
        <v>13</v>
      </c>
      <c r="Q17" s="17">
        <f t="shared" si="1"/>
        <v>0</v>
      </c>
      <c r="R17" s="17">
        <f t="shared" si="1"/>
        <v>2</v>
      </c>
      <c r="S17" s="17">
        <f t="shared" si="1"/>
        <v>0</v>
      </c>
      <c r="T17" s="17">
        <f t="shared" si="1"/>
        <v>18</v>
      </c>
      <c r="U17" s="17">
        <f t="shared" si="1"/>
        <v>13</v>
      </c>
      <c r="V17" s="17">
        <f t="shared" si="1"/>
        <v>0</v>
      </c>
      <c r="W17" s="17">
        <f t="shared" si="1"/>
        <v>10</v>
      </c>
      <c r="X17" s="17">
        <f t="shared" si="1"/>
        <v>2</v>
      </c>
      <c r="Y17" s="17">
        <f t="shared" si="1"/>
        <v>47</v>
      </c>
      <c r="Z17" s="17">
        <f t="shared" si="1"/>
        <v>0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22"/>
      <c r="AG17" s="7"/>
      <c r="AH17" s="7"/>
      <c r="AI17" s="7"/>
      <c r="AJ17" s="7"/>
      <c r="AK17" s="7"/>
    </row>
    <row r="18" spans="1:37" s="8" customFormat="1" ht="15" customHeight="1" x14ac:dyDescent="0.2">
      <c r="A18" s="1"/>
      <c r="B18" s="26" t="s">
        <v>2</v>
      </c>
      <c r="C18" s="31"/>
      <c r="D18" s="32">
        <f>SUM(F17:H17)+((I17-F17-G17)/3)+(E17/3)+(Z17*25)+(AA17*25)+(AB17*10)+(AC17*25)+(AD17*20)+(AE17*15)</f>
        <v>242.66666666666666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4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21" t="s">
        <v>16</v>
      </c>
      <c r="C20" s="36"/>
      <c r="D20" s="36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25</v>
      </c>
      <c r="L20" s="17" t="s">
        <v>26</v>
      </c>
      <c r="M20" s="17" t="s">
        <v>27</v>
      </c>
      <c r="N20" s="30" t="s">
        <v>42</v>
      </c>
      <c r="O20" s="23"/>
      <c r="P20" s="37" t="s">
        <v>32</v>
      </c>
      <c r="Q20" s="11"/>
      <c r="R20" s="11"/>
      <c r="S20" s="38"/>
      <c r="T20" s="38"/>
      <c r="U20" s="38"/>
      <c r="V20" s="38"/>
      <c r="W20" s="38"/>
      <c r="X20" s="11"/>
      <c r="Y20" s="11"/>
      <c r="Z20" s="11"/>
      <c r="AA20" s="11"/>
      <c r="AB20" s="11"/>
      <c r="AC20" s="11"/>
      <c r="AD20" s="11"/>
      <c r="AE20" s="39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37" t="s">
        <v>17</v>
      </c>
      <c r="C21" s="11"/>
      <c r="D21" s="40"/>
      <c r="E21" s="25">
        <f>PRODUCT(E17)</f>
        <v>127</v>
      </c>
      <c r="F21" s="25">
        <f>PRODUCT(F17)</f>
        <v>2</v>
      </c>
      <c r="G21" s="25">
        <f>PRODUCT(G17)</f>
        <v>105</v>
      </c>
      <c r="H21" s="25">
        <f>PRODUCT(H17)</f>
        <v>20</v>
      </c>
      <c r="I21" s="25">
        <f>PRODUCT(I17)</f>
        <v>327</v>
      </c>
      <c r="J21" s="1"/>
      <c r="K21" s="41">
        <f>PRODUCT((F21+G21)/E21)</f>
        <v>0.84251968503937003</v>
      </c>
      <c r="L21" s="41">
        <f>PRODUCT(H21/E21)</f>
        <v>0.15748031496062992</v>
      </c>
      <c r="M21" s="41">
        <f>PRODUCT(I21/E21)</f>
        <v>2.5748031496062991</v>
      </c>
      <c r="N21" s="42">
        <f>PRODUCT(N17)</f>
        <v>0.44931916323440285</v>
      </c>
      <c r="O21" s="23">
        <f>PRODUCT(O17)</f>
        <v>727.76775788084774</v>
      </c>
      <c r="P21" s="71" t="s">
        <v>33</v>
      </c>
      <c r="Q21" s="72"/>
      <c r="R21" s="73" t="s">
        <v>44</v>
      </c>
      <c r="S21" s="73"/>
      <c r="T21" s="73"/>
      <c r="U21" s="73"/>
      <c r="V21" s="73"/>
      <c r="W21" s="73"/>
      <c r="X21" s="73"/>
      <c r="Y21" s="73"/>
      <c r="Z21" s="73"/>
      <c r="AA21" s="74" t="s">
        <v>35</v>
      </c>
      <c r="AB21" s="73"/>
      <c r="AC21" s="73"/>
      <c r="AD21" s="75" t="s">
        <v>45</v>
      </c>
      <c r="AE21" s="75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3" t="s">
        <v>18</v>
      </c>
      <c r="C22" s="44"/>
      <c r="D22" s="45"/>
      <c r="E22" s="25">
        <f>SUM(P17)</f>
        <v>13</v>
      </c>
      <c r="F22" s="25">
        <f>SUM(Q17)</f>
        <v>0</v>
      </c>
      <c r="G22" s="25">
        <f>SUM(R17)</f>
        <v>2</v>
      </c>
      <c r="H22" s="25">
        <f>SUM(S17)</f>
        <v>0</v>
      </c>
      <c r="I22" s="25">
        <f>SUM(T17)</f>
        <v>18</v>
      </c>
      <c r="J22" s="1"/>
      <c r="K22" s="41">
        <f>PRODUCT((F22+G22)/E22)</f>
        <v>0.15384615384615385</v>
      </c>
      <c r="L22" s="41">
        <f>PRODUCT(H22/E22)</f>
        <v>0</v>
      </c>
      <c r="M22" s="41">
        <f>PRODUCT(I22/E22)</f>
        <v>1.3846153846153846</v>
      </c>
      <c r="N22" s="27">
        <v>0.33300000000000002</v>
      </c>
      <c r="O22" s="23">
        <f>PRODUCT(I22/N22)</f>
        <v>54.054054054054049</v>
      </c>
      <c r="P22" s="76" t="s">
        <v>58</v>
      </c>
      <c r="Q22" s="77"/>
      <c r="R22" s="78" t="s">
        <v>44</v>
      </c>
      <c r="S22" s="78"/>
      <c r="T22" s="78"/>
      <c r="U22" s="78"/>
      <c r="V22" s="78"/>
      <c r="W22" s="78"/>
      <c r="X22" s="78"/>
      <c r="Y22" s="78"/>
      <c r="Z22" s="78"/>
      <c r="AA22" s="79" t="s">
        <v>35</v>
      </c>
      <c r="AB22" s="78"/>
      <c r="AC22" s="78"/>
      <c r="AD22" s="80" t="s">
        <v>45</v>
      </c>
      <c r="AE22" s="80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46" t="s">
        <v>19</v>
      </c>
      <c r="C23" s="47"/>
      <c r="D23" s="48"/>
      <c r="E23" s="28">
        <f>PRODUCT(U17)</f>
        <v>13</v>
      </c>
      <c r="F23" s="28">
        <f>PRODUCT(V17)</f>
        <v>0</v>
      </c>
      <c r="G23" s="28">
        <f>PRODUCT(W17)</f>
        <v>10</v>
      </c>
      <c r="H23" s="28">
        <f>PRODUCT(X17)</f>
        <v>2</v>
      </c>
      <c r="I23" s="28">
        <f>PRODUCT(Y17)</f>
        <v>47</v>
      </c>
      <c r="J23" s="1"/>
      <c r="K23" s="49">
        <f>PRODUCT((F23+G23)/E23)</f>
        <v>0.76923076923076927</v>
      </c>
      <c r="L23" s="49">
        <f>PRODUCT(H23/E23)</f>
        <v>0.15384615384615385</v>
      </c>
      <c r="M23" s="49">
        <f>PRODUCT(I23/E23)</f>
        <v>3.6153846153846154</v>
      </c>
      <c r="N23" s="50">
        <v>0.51100000000000001</v>
      </c>
      <c r="O23" s="23">
        <f>PRODUCT(I23/N23)</f>
        <v>91.976516634050881</v>
      </c>
      <c r="P23" s="76" t="s">
        <v>59</v>
      </c>
      <c r="Q23" s="77"/>
      <c r="R23" s="78" t="s">
        <v>46</v>
      </c>
      <c r="S23" s="78"/>
      <c r="T23" s="78"/>
      <c r="U23" s="78"/>
      <c r="V23" s="78"/>
      <c r="W23" s="78"/>
      <c r="X23" s="78"/>
      <c r="Y23" s="78"/>
      <c r="Z23" s="78"/>
      <c r="AA23" s="79" t="s">
        <v>40</v>
      </c>
      <c r="AB23" s="78"/>
      <c r="AC23" s="78"/>
      <c r="AD23" s="80" t="s">
        <v>47</v>
      </c>
      <c r="AE23" s="80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51" t="s">
        <v>20</v>
      </c>
      <c r="C24" s="52"/>
      <c r="D24" s="53"/>
      <c r="E24" s="17">
        <f>SUM(E21:E23)</f>
        <v>153</v>
      </c>
      <c r="F24" s="17">
        <f>SUM(F21:F23)</f>
        <v>2</v>
      </c>
      <c r="G24" s="17">
        <f>SUM(G21:G23)</f>
        <v>117</v>
      </c>
      <c r="H24" s="17">
        <f>SUM(H21:H23)</f>
        <v>22</v>
      </c>
      <c r="I24" s="17">
        <f>SUM(I21:I23)</f>
        <v>392</v>
      </c>
      <c r="J24" s="1"/>
      <c r="K24" s="54">
        <f>PRODUCT((F24+G24)/E24)</f>
        <v>0.77777777777777779</v>
      </c>
      <c r="L24" s="54">
        <f>PRODUCT(H24/E24)</f>
        <v>0.1437908496732026</v>
      </c>
      <c r="M24" s="54">
        <f>PRODUCT(I24/E24)</f>
        <v>2.5620915032679736</v>
      </c>
      <c r="N24" s="30">
        <f>PRODUCT(I24/O24)</f>
        <v>0.44861610188931222</v>
      </c>
      <c r="O24" s="23">
        <f>SUM(O21:O23)</f>
        <v>873.79832856895268</v>
      </c>
      <c r="P24" s="81" t="s">
        <v>34</v>
      </c>
      <c r="Q24" s="82"/>
      <c r="R24" s="83" t="s">
        <v>48</v>
      </c>
      <c r="S24" s="83"/>
      <c r="T24" s="83"/>
      <c r="U24" s="83"/>
      <c r="V24" s="83"/>
      <c r="W24" s="83"/>
      <c r="X24" s="83"/>
      <c r="Y24" s="83"/>
      <c r="Z24" s="83"/>
      <c r="AA24" s="84" t="s">
        <v>49</v>
      </c>
      <c r="AB24" s="83"/>
      <c r="AC24" s="83"/>
      <c r="AD24" s="85" t="s">
        <v>50</v>
      </c>
      <c r="AE24" s="85"/>
      <c r="AF24" s="22"/>
      <c r="AG24" s="7"/>
      <c r="AH24" s="7"/>
      <c r="AI24" s="7"/>
      <c r="AJ24" s="7"/>
      <c r="AK24" s="7"/>
    </row>
    <row r="25" spans="1:37" s="8" customFormat="1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 t="s">
        <v>51</v>
      </c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5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5"/>
      <c r="W35" s="55"/>
      <c r="X35" s="23"/>
      <c r="Y35" s="23"/>
      <c r="Z35" s="23"/>
      <c r="AA35" s="23"/>
      <c r="AB35" s="23"/>
      <c r="AC35" s="23"/>
      <c r="AD35" s="23"/>
      <c r="AE35" s="23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5"/>
      <c r="W36" s="55"/>
      <c r="X36" s="23"/>
      <c r="Y36" s="23"/>
      <c r="Z36" s="23"/>
      <c r="AA36" s="23"/>
      <c r="AB36" s="23"/>
      <c r="AC36" s="23"/>
      <c r="AD36" s="23"/>
      <c r="AE36" s="23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5"/>
      <c r="W37" s="55"/>
      <c r="X37" s="23"/>
      <c r="Y37" s="23"/>
      <c r="Z37" s="23"/>
      <c r="AA37" s="23"/>
      <c r="AB37" s="23"/>
      <c r="AC37" s="23"/>
      <c r="AD37" s="23"/>
      <c r="AE37" s="23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5"/>
      <c r="W38" s="55"/>
      <c r="X38" s="23"/>
      <c r="Y38" s="23"/>
      <c r="Z38" s="23"/>
      <c r="AA38" s="23"/>
      <c r="AB38" s="23"/>
      <c r="AC38" s="23"/>
      <c r="AD38" s="23"/>
      <c r="AE38" s="23"/>
      <c r="AF38" s="7"/>
      <c r="AG38" s="56"/>
      <c r="AH38" s="56"/>
      <c r="AI38" s="56"/>
      <c r="AJ38" s="56"/>
      <c r="AK38" s="5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5"/>
      <c r="W39" s="55"/>
      <c r="X39" s="23"/>
      <c r="Y39" s="23"/>
      <c r="Z39" s="23"/>
      <c r="AA39" s="23"/>
      <c r="AB39" s="23"/>
      <c r="AC39" s="23"/>
      <c r="AD39" s="23"/>
      <c r="AE39" s="23"/>
      <c r="AF39" s="7"/>
      <c r="AG39" s="56"/>
      <c r="AH39" s="56"/>
      <c r="AI39" s="56"/>
      <c r="AJ39" s="56"/>
      <c r="AK39" s="56"/>
    </row>
    <row r="40" spans="1:37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5"/>
      <c r="W40" s="55"/>
      <c r="X40" s="23"/>
      <c r="Y40" s="23"/>
      <c r="Z40" s="23"/>
      <c r="AA40" s="23"/>
      <c r="AB40" s="23"/>
      <c r="AC40" s="23"/>
      <c r="AD40" s="23"/>
      <c r="AE40" s="23"/>
      <c r="AF40" s="7"/>
    </row>
    <row r="41" spans="1:37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5"/>
      <c r="W41" s="55"/>
      <c r="X41" s="23"/>
      <c r="Y41" s="23"/>
      <c r="Z41" s="23"/>
      <c r="AA41" s="23"/>
      <c r="AB41" s="23"/>
      <c r="AC41" s="23"/>
      <c r="AD41" s="23"/>
      <c r="AE41" s="23"/>
      <c r="AF41" s="7"/>
    </row>
    <row r="42" spans="1:37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5"/>
      <c r="W42" s="55"/>
      <c r="X42" s="23"/>
      <c r="Y42" s="23"/>
      <c r="Z42" s="23"/>
      <c r="AA42" s="23"/>
      <c r="AB42" s="23"/>
      <c r="AC42" s="23"/>
      <c r="AD42" s="23"/>
      <c r="AE42" s="23"/>
      <c r="AF42" s="7"/>
    </row>
    <row r="43" spans="1:37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5"/>
      <c r="W43" s="55"/>
      <c r="X43" s="23"/>
      <c r="Y43" s="23"/>
      <c r="Z43" s="23"/>
      <c r="AA43" s="23"/>
      <c r="AB43" s="23"/>
      <c r="AC43" s="23"/>
      <c r="AD43" s="23"/>
      <c r="AE43" s="23"/>
      <c r="AF43" s="7"/>
    </row>
    <row r="44" spans="1:37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5"/>
      <c r="W44" s="55"/>
      <c r="X44" s="23"/>
      <c r="Y44" s="23"/>
      <c r="Z44" s="23"/>
      <c r="AA44" s="23"/>
      <c r="AB44" s="23"/>
      <c r="AC44" s="23"/>
      <c r="AD44" s="23"/>
      <c r="AE44" s="23"/>
      <c r="AF44" s="7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1"/>
      <c r="AC49" s="1"/>
      <c r="AD49" s="1"/>
      <c r="AE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2023-10-18T20:17:54Z</dcterms:modified>
</cp:coreProperties>
</file>